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k-fileserv-01.tsk-mosenergo.ru\ОИО\ТСК-Мосэнерго (АУ)\ПЭО\Документы отдела\Тарифы ТСК\_Раскрытие информации на сайте\2012\"/>
    </mc:Choice>
  </mc:AlternateContent>
  <bookViews>
    <workbookView xWindow="-15" yWindow="-15" windowWidth="14520" windowHeight="12855" tabRatio="841" activeTab="1"/>
  </bookViews>
  <sheets>
    <sheet name="Факт 2012" sheetId="5" r:id="rId1"/>
    <sheet name="Топливо 2012" sheetId="7" r:id="rId2"/>
  </sheets>
  <definedNames>
    <definedName name="_xlnm.Print_Titles" localSheetId="1">'Топливо 2012'!$3:$3</definedName>
    <definedName name="_xlnm.Print_Titles" localSheetId="0">'Факт 2012'!$2:$2</definedName>
  </definedNames>
  <calcPr calcId="152511" iterate="1"/>
</workbook>
</file>

<file path=xl/calcChain.xml><?xml version="1.0" encoding="utf-8"?>
<calcChain xmlns="http://schemas.openxmlformats.org/spreadsheetml/2006/main">
  <c r="C31" i="5" l="1"/>
  <c r="B23" i="5"/>
  <c r="B27" i="5" s="1"/>
  <c r="B22" i="5"/>
  <c r="B12" i="5"/>
  <c r="C11" i="5"/>
  <c r="B11" i="5"/>
  <c r="B13" i="5"/>
  <c r="B7" i="5"/>
  <c r="B18" i="7"/>
  <c r="B16" i="7"/>
  <c r="B42" i="5" l="1"/>
  <c r="B41" i="7"/>
  <c r="B5" i="7" s="1"/>
  <c r="B11" i="7"/>
  <c r="B41" i="5" l="1"/>
  <c r="D44" i="7"/>
  <c r="D14" i="7"/>
  <c r="B40" i="5" l="1"/>
  <c r="B43" i="7" l="1"/>
  <c r="B13" i="7"/>
  <c r="B17" i="7" s="1"/>
  <c r="B5" i="5"/>
  <c r="B9" i="5" l="1"/>
</calcChain>
</file>

<file path=xl/sharedStrings.xml><?xml version="1.0" encoding="utf-8"?>
<sst xmlns="http://schemas.openxmlformats.org/spreadsheetml/2006/main" count="130" uniqueCount="93">
  <si>
    <t>Наименование показателя</t>
  </si>
  <si>
    <t>Показатель</t>
  </si>
  <si>
    <t>расходы на электрическую энергию (мощность), потребляемую оборудованием, используемым в технологическом процессе</t>
  </si>
  <si>
    <t xml:space="preserve">  средневзвешенная   стоимость 1кВт.ч</t>
  </si>
  <si>
    <t>расходы на приобретение холодной воды, используемой в технологическом процессе</t>
  </si>
  <si>
    <t>расходы на химреагенты, используемы в технологическом процессе</t>
  </si>
  <si>
    <t xml:space="preserve">расходы на оплату труда и отчисления на социальные нужды основного производственного персонала </t>
  </si>
  <si>
    <t>общепроизводственные (цеховые) расходы, в том числе:</t>
  </si>
  <si>
    <t>общехозяйственные (управленческие расходы),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</si>
  <si>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 по развитию системы теплоснабжения (тыс. рублей)</t>
  </si>
  <si>
    <t>по приборам учета (тыс. Гкал)</t>
  </si>
  <si>
    <t>по нормативам потребления  (тыс. Гкал)</t>
  </si>
  <si>
    <t>расходы на покупаемую тепловую энергию (мощность), теплоноситель</t>
  </si>
  <si>
    <t xml:space="preserve">расходы на оплату труда и отчисления на социальные нужды административно-управленческого персонала </t>
  </si>
  <si>
    <t xml:space="preserve">расходы на амортизацию основных производственных средств </t>
  </si>
  <si>
    <t>расходы на аренду имущества, используемого для осуществления регулируемого вида деятельности</t>
  </si>
  <si>
    <t>отнесенные к ним расходы на текущий и капитальный ремонт</t>
  </si>
  <si>
    <t>расходы на капитальный и текущий ремонт основных производственных средств, в том числе:</t>
  </si>
  <si>
    <t>информация  об объемах товаров и услуг, их стоимости и способах приобретения у тех организаций, сумма оплаты услуг которых превышает 20 % суммы расходов по указанной статье расходов</t>
  </si>
  <si>
    <t xml:space="preserve"> Вид деятельности организации (производство, передача и сбыт тепловой энергии)</t>
  </si>
  <si>
    <t>а) Выручка (тыс. рублей)</t>
  </si>
  <si>
    <t>б) Себестоимость производимых товаров (оказываемых услуг) по регулируемому виду деятельности (тыс. рублей):</t>
  </si>
  <si>
    <t>за счет ввода (вывода) их из эксплуатации, а также стоимости их переоценки (тыс. рублей)</t>
  </si>
  <si>
    <t>в) Чистая прибыль   (тыс. рублей), в том числе:</t>
  </si>
  <si>
    <t>г) Изменение стоимости основных фондов (тыс. рублей), в том числе:</t>
  </si>
  <si>
    <t>д) Валовая прибыль  от продажи товаров и услуг  (тыс. рублей)</t>
  </si>
  <si>
    <t>е) Сведения об источнике публикации годовой бухгалтерской отчетности, включая бухгалтерский баланс и приложения к нему (раскрывается регулируемой организацией, выручка от регулируемой деятельности которой превышает 80% совокупной выручки за отчетный год)</t>
  </si>
  <si>
    <t>ж) 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 (Гкал/ч)</t>
  </si>
  <si>
    <t>з) Тепловая нагрузка по договорам, заключенным в рамках осуществления регулируемых видов деятельности  (Гкал/ч)</t>
  </si>
  <si>
    <t>н) Фактический объем потерь при передаче тепловой энергии (тыс. Гкал)</t>
  </si>
  <si>
    <t>о) Среднесписочная численность основного производственного персонала (человек)</t>
  </si>
  <si>
    <t>п) Среднесписочная численность административно-управленческого персонала (человек)</t>
  </si>
  <si>
    <t>с) Удельный расход электрической энергии на единицу тепловой энергии, отпускаемой в тепловую сеть (тыс. кВт.ч/Гкал)</t>
  </si>
  <si>
    <t>т) Удельный расход холодной воды на единицу тепловой энергии, отпускаемой в тепловую сеть (куб. м/Гкал).</t>
  </si>
  <si>
    <t>и) Объем вырабатываемой тепловой энергии (тыс. Гкал)</t>
  </si>
  <si>
    <t>к) Объем покупаемой  тепловой энергии (тыс. Гкал)</t>
  </si>
  <si>
    <t xml:space="preserve">л) Объем тепловой энергии, отпускаемой потребителям (тыс. Гкал), в том числе: </t>
  </si>
  <si>
    <t>Наименование</t>
  </si>
  <si>
    <t>Расходы на топливо всего, в том числе:</t>
  </si>
  <si>
    <t>Уголь</t>
  </si>
  <si>
    <t>Расходы на уголь, тыс. руб.</t>
  </si>
  <si>
    <t>Цена топлива (руб./т.)</t>
  </si>
  <si>
    <t>Объем топлива (т.)</t>
  </si>
  <si>
    <t>способ приобретения</t>
  </si>
  <si>
    <t>Газ природный, в том числе</t>
  </si>
  <si>
    <t>Расходы на природный газ,  тыс. руб.</t>
  </si>
  <si>
    <t>Средняя цена топлива (руб./тыс.м3) с учетом нерегулируемой цены</t>
  </si>
  <si>
    <t>Объем топлива (тыс.м3)</t>
  </si>
  <si>
    <t>Газ по регулируемой цене</t>
  </si>
  <si>
    <t>Расходы на природный газ по регулируемой цене, тыс. руб.</t>
  </si>
  <si>
    <t>Цена топлива (руб./тыс.м3)</t>
  </si>
  <si>
    <t>Газ по нерегулируемой цене</t>
  </si>
  <si>
    <t>Расходы на природный газ по нерегулируемой цене, тыс. руб.</t>
  </si>
  <si>
    <t>Цена топлива (руб./тыс.м3), в том числе</t>
  </si>
  <si>
    <t>Газ сжиженный</t>
  </si>
  <si>
    <t>Расходы на сжиженный газ , тыс. руб.</t>
  </si>
  <si>
    <t>Объем топлива  (тыс.м3)</t>
  </si>
  <si>
    <t>Мазут</t>
  </si>
  <si>
    <t>Расходы на мазут, тыс. руб.</t>
  </si>
  <si>
    <t>Цена топлива (руб./т.), в том числе</t>
  </si>
  <si>
    <t>Объем топлива  (т)</t>
  </si>
  <si>
    <t>Нефть</t>
  </si>
  <si>
    <t>Расходы на нефть, тыс. руб.</t>
  </si>
  <si>
    <t>Дизельное топливо</t>
  </si>
  <si>
    <t>Расходы на дизельное топливо, тыс. руб.</t>
  </si>
  <si>
    <t>Дрова</t>
  </si>
  <si>
    <t>Расходы на дрова, тыс. руб.</t>
  </si>
  <si>
    <t>Пилеты</t>
  </si>
  <si>
    <t>Расходы на пилеты, тыс. руб.</t>
  </si>
  <si>
    <t>Опилки</t>
  </si>
  <si>
    <t>Расходы на опилки, тыс. руб.</t>
  </si>
  <si>
    <t>Торф</t>
  </si>
  <si>
    <t>Расходы на торф, тыс. руб.</t>
  </si>
  <si>
    <t>Сланцы</t>
  </si>
  <si>
    <t>Расходы на сланцы, тыс. руб.</t>
  </si>
  <si>
    <t>Печное бытовое топливо</t>
  </si>
  <si>
    <t>Расходы на печное бытовое топливо, тыс. руб.</t>
  </si>
  <si>
    <t>Электроэнергия, в том числе по уровням напряжения</t>
  </si>
  <si>
    <t>Расходы на электроэнергию, тыс. руб.</t>
  </si>
  <si>
    <t>Средний тариф на энергию (руб/кВт.ч)</t>
  </si>
  <si>
    <t>объем энергии (тыс.кВт.ч)</t>
  </si>
  <si>
    <r>
      <t>Прочие виды топлива</t>
    </r>
    <r>
      <rPr>
        <vertAlign val="superscript"/>
        <sz val="12"/>
        <rFont val="Times New Roman"/>
        <family val="1"/>
        <charset val="204"/>
      </rPr>
      <t>1</t>
    </r>
  </si>
  <si>
    <t>Расходы на топливо, тыс. руб.</t>
  </si>
  <si>
    <t>1-  заполняется организациями самостоятельно с указанием вида топлива</t>
  </si>
  <si>
    <t>прочие расходы, которые подлежат отнесению на регулируемые виды деятельности в соответствии с законодательством Российской Федерации</t>
  </si>
  <si>
    <t>м) Норматив технологических потерь тепловой энергии  при передаче по тепловым сетям, теплоносителя по тепловым сетям, утвержденных уполномоченным органом (Ккал/ч.мес.)</t>
  </si>
  <si>
    <t>р) Удельный расход  условного топлива на единицу тепловой энергии, отпускаемой в тепловую сеть, с разбивкой по источникам  тепловой энергии, используемым для осуществления регулируемых видов деятельности  (кг у. т./Гкал);</t>
  </si>
  <si>
    <t>производство и передача тепловой энергии</t>
  </si>
  <si>
    <t xml:space="preserve">расходы на топливо всего </t>
  </si>
  <si>
    <t>объем приобретения, тыс. кВт*ч</t>
  </si>
  <si>
    <t>http://www.tsk-mosenergo.ru/index.php/shareinfo</t>
  </si>
  <si>
    <t>Форма 1.5  Информация об  основных показателях финансово-хозяйственной 
деятельности организации Химкинского филиала ООО ТСК "Мосэнерго" за 2012 год</t>
  </si>
  <si>
    <t>Форма 1.5.1   Информация о расходах на топливо за 2012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</si>
</sst>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</font>
    <font>
      <vertAlign val="superscript"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2">
    <xf numFmtId="0" fontId="0" fillId="0" borderId="0" xfId="0"/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 indent="3"/>
    </xf>
    <xf numFmtId="0" fontId="3" fillId="0" borderId="1" xfId="0" applyFont="1" applyFill="1" applyBorder="1" applyAlignment="1">
      <alignment horizontal="left" vertical="center" wrapText="1" indent="6"/>
    </xf>
    <xf numFmtId="0" fontId="3" fillId="0" borderId="1" xfId="0" applyFont="1" applyFill="1" applyBorder="1" applyAlignment="1">
      <alignment horizontal="left" vertical="top" wrapText="1" indent="7"/>
    </xf>
    <xf numFmtId="0" fontId="3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 indent="1"/>
    </xf>
    <xf numFmtId="0" fontId="2" fillId="0" borderId="1" xfId="0" applyFont="1" applyFill="1" applyBorder="1" applyAlignment="1">
      <alignment horizontal="left" vertical="top" wrapText="1" indent="6"/>
    </xf>
    <xf numFmtId="0" fontId="7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4" fontId="0" fillId="0" borderId="0" xfId="0" applyNumberFormat="1" applyFill="1"/>
    <xf numFmtId="4" fontId="0" fillId="0" borderId="0" xfId="0" applyNumberFormat="1" applyFill="1" applyAlignment="1">
      <alignment vertical="center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Обычный" xfId="0" builtinId="0"/>
    <cellStyle name="Обычный 14" xfId="1"/>
    <cellStyle name="Обычный_Тепло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13" zoomScaleNormal="100" workbookViewId="0">
      <selection activeCell="C1" sqref="C1:D1048576"/>
    </sheetView>
  </sheetViews>
  <sheetFormatPr defaultRowHeight="15" x14ac:dyDescent="0.25"/>
  <cols>
    <col min="1" max="1" width="77.140625" style="9" customWidth="1"/>
    <col min="2" max="2" width="20" style="9" customWidth="1"/>
    <col min="3" max="3" width="13" style="9" hidden="1" customWidth="1"/>
    <col min="4" max="4" width="12.7109375" style="9" hidden="1" customWidth="1"/>
    <col min="5" max="6" width="9.140625" style="9"/>
    <col min="7" max="7" width="12.85546875" style="18" customWidth="1"/>
    <col min="8" max="16384" width="9.140625" style="9"/>
  </cols>
  <sheetData>
    <row r="1" spans="1:4" ht="49.5" customHeight="1" x14ac:dyDescent="0.25">
      <c r="A1" s="28" t="s">
        <v>91</v>
      </c>
      <c r="B1" s="28"/>
    </row>
    <row r="2" spans="1:4" ht="22.5" customHeight="1" x14ac:dyDescent="0.25">
      <c r="A2" s="13" t="s">
        <v>0</v>
      </c>
      <c r="B2" s="13" t="s">
        <v>1</v>
      </c>
    </row>
    <row r="3" spans="1:4" ht="57" customHeight="1" x14ac:dyDescent="0.25">
      <c r="A3" s="2" t="s">
        <v>19</v>
      </c>
      <c r="B3" s="16" t="s">
        <v>87</v>
      </c>
    </row>
    <row r="4" spans="1:4" ht="20.25" customHeight="1" x14ac:dyDescent="0.25">
      <c r="A4" s="2" t="s">
        <v>20</v>
      </c>
      <c r="B4" s="15">
        <v>1972570.7</v>
      </c>
    </row>
    <row r="5" spans="1:4" ht="36.75" customHeight="1" x14ac:dyDescent="0.25">
      <c r="A5" s="2" t="s">
        <v>21</v>
      </c>
      <c r="B5" s="15">
        <f>B6+B7+B8+B11+B12+B13+B15+B16+B17+B19+B20+B22</f>
        <v>2230557.94</v>
      </c>
      <c r="C5" s="19"/>
      <c r="D5" s="19"/>
    </row>
    <row r="6" spans="1:4" ht="20.25" customHeight="1" x14ac:dyDescent="0.25">
      <c r="A6" s="4" t="s">
        <v>12</v>
      </c>
      <c r="B6" s="15">
        <v>817672.32</v>
      </c>
    </row>
    <row r="7" spans="1:4" ht="17.25" customHeight="1" x14ac:dyDescent="0.25">
      <c r="A7" s="4" t="s">
        <v>88</v>
      </c>
      <c r="B7" s="15">
        <f>'Топливо 2012'!B5</f>
        <v>586679.4</v>
      </c>
    </row>
    <row r="8" spans="1:4" ht="33.75" customHeight="1" x14ac:dyDescent="0.25">
      <c r="A8" s="4" t="s">
        <v>2</v>
      </c>
      <c r="B8" s="15">
        <v>130905.05</v>
      </c>
    </row>
    <row r="9" spans="1:4" ht="15.75" x14ac:dyDescent="0.25">
      <c r="A9" s="5" t="s">
        <v>3</v>
      </c>
      <c r="B9" s="15">
        <f>B8/B10</f>
        <v>3.4922168452279321</v>
      </c>
    </row>
    <row r="10" spans="1:4" ht="17.25" customHeight="1" x14ac:dyDescent="0.25">
      <c r="A10" s="6" t="s">
        <v>89</v>
      </c>
      <c r="B10" s="15">
        <v>37484.800000000003</v>
      </c>
    </row>
    <row r="11" spans="1:4" ht="31.5" x14ac:dyDescent="0.25">
      <c r="A11" s="4" t="s">
        <v>4</v>
      </c>
      <c r="B11" s="15">
        <f>5943.49+2255.57</f>
        <v>8199.06</v>
      </c>
      <c r="C11" s="27">
        <f>400.24+2255.57/14</f>
        <v>561.35214285714289</v>
      </c>
    </row>
    <row r="12" spans="1:4" ht="20.25" customHeight="1" x14ac:dyDescent="0.25">
      <c r="A12" s="4" t="s">
        <v>5</v>
      </c>
      <c r="B12" s="15">
        <f>1681.43+69.28</f>
        <v>1750.71</v>
      </c>
    </row>
    <row r="13" spans="1:4" ht="31.5" x14ac:dyDescent="0.25">
      <c r="A13" s="4" t="s">
        <v>6</v>
      </c>
      <c r="B13" s="29">
        <f>220754.07+66667.73</f>
        <v>287421.8</v>
      </c>
    </row>
    <row r="14" spans="1:4" ht="31.5" x14ac:dyDescent="0.25">
      <c r="A14" s="4" t="s">
        <v>13</v>
      </c>
      <c r="B14" s="30"/>
    </row>
    <row r="15" spans="1:4" ht="19.5" customHeight="1" x14ac:dyDescent="0.25">
      <c r="A15" s="4" t="s">
        <v>14</v>
      </c>
      <c r="B15" s="15">
        <v>156525.29</v>
      </c>
    </row>
    <row r="16" spans="1:4" ht="33.75" customHeight="1" x14ac:dyDescent="0.25">
      <c r="A16" s="4" t="s">
        <v>15</v>
      </c>
      <c r="B16" s="15">
        <v>57489.62</v>
      </c>
    </row>
    <row r="17" spans="1:3" ht="15.75" x14ac:dyDescent="0.25">
      <c r="A17" s="4" t="s">
        <v>7</v>
      </c>
      <c r="B17" s="15">
        <v>17213.22</v>
      </c>
    </row>
    <row r="18" spans="1:3" ht="15.75" x14ac:dyDescent="0.25">
      <c r="A18" s="7" t="s">
        <v>16</v>
      </c>
      <c r="B18" s="15">
        <v>0</v>
      </c>
    </row>
    <row r="19" spans="1:3" ht="15.75" x14ac:dyDescent="0.25">
      <c r="A19" s="4" t="s">
        <v>8</v>
      </c>
      <c r="B19" s="15">
        <v>55885.09</v>
      </c>
    </row>
    <row r="20" spans="1:3" ht="31.5" x14ac:dyDescent="0.25">
      <c r="A20" s="4" t="s">
        <v>17</v>
      </c>
      <c r="B20" s="15">
        <v>75592.259999999995</v>
      </c>
    </row>
    <row r="21" spans="1:3" ht="51" customHeight="1" x14ac:dyDescent="0.25">
      <c r="A21" s="7" t="s">
        <v>18</v>
      </c>
      <c r="B21" s="15"/>
    </row>
    <row r="22" spans="1:3" ht="33" customHeight="1" x14ac:dyDescent="0.25">
      <c r="A22" s="4" t="s">
        <v>84</v>
      </c>
      <c r="B22" s="15">
        <f>32511.42+2549+163.7</f>
        <v>35224.119999999995</v>
      </c>
    </row>
    <row r="23" spans="1:3" ht="21" customHeight="1" x14ac:dyDescent="0.25">
      <c r="A23" s="2" t="s">
        <v>23</v>
      </c>
      <c r="B23" s="15">
        <f>B4-B5</f>
        <v>-257987.24</v>
      </c>
    </row>
    <row r="24" spans="1:3" ht="51.75" customHeight="1" x14ac:dyDescent="0.25">
      <c r="A24" s="17" t="s">
        <v>9</v>
      </c>
      <c r="B24" s="15">
        <v>0</v>
      </c>
    </row>
    <row r="25" spans="1:3" ht="21" customHeight="1" x14ac:dyDescent="0.25">
      <c r="A25" s="1" t="s">
        <v>24</v>
      </c>
      <c r="B25" s="15">
        <v>0</v>
      </c>
    </row>
    <row r="26" spans="1:3" ht="32.25" customHeight="1" x14ac:dyDescent="0.25">
      <c r="A26" s="4" t="s">
        <v>22</v>
      </c>
      <c r="B26" s="15">
        <v>0</v>
      </c>
    </row>
    <row r="27" spans="1:3" ht="17.25" customHeight="1" x14ac:dyDescent="0.25">
      <c r="A27" s="1" t="s">
        <v>25</v>
      </c>
      <c r="B27" s="15">
        <f>B23-B24</f>
        <v>-257987.24</v>
      </c>
    </row>
    <row r="28" spans="1:3" ht="63" x14ac:dyDescent="0.25">
      <c r="A28" s="1" t="s">
        <v>26</v>
      </c>
      <c r="B28" s="25" t="s">
        <v>90</v>
      </c>
    </row>
    <row r="29" spans="1:3" ht="47.25" x14ac:dyDescent="0.25">
      <c r="A29" s="1" t="s">
        <v>27</v>
      </c>
      <c r="B29" s="15"/>
    </row>
    <row r="30" spans="1:3" ht="31.5" x14ac:dyDescent="0.25">
      <c r="A30" s="1" t="s">
        <v>28</v>
      </c>
      <c r="B30" s="15"/>
    </row>
    <row r="31" spans="1:3" ht="15.75" x14ac:dyDescent="0.25">
      <c r="A31" s="1" t="s">
        <v>34</v>
      </c>
      <c r="B31" s="15">
        <v>1107.8825999999999</v>
      </c>
      <c r="C31" s="18">
        <f>B31-20.74539</f>
        <v>1087.1372099999999</v>
      </c>
    </row>
    <row r="32" spans="1:3" ht="16.5" customHeight="1" x14ac:dyDescent="0.25">
      <c r="A32" s="1" t="s">
        <v>35</v>
      </c>
      <c r="B32" s="15">
        <v>780.48707999999999</v>
      </c>
    </row>
    <row r="33" spans="1:2" ht="31.5" x14ac:dyDescent="0.25">
      <c r="A33" s="1" t="s">
        <v>36</v>
      </c>
      <c r="B33" s="15">
        <v>1716.1042399999999</v>
      </c>
    </row>
    <row r="34" spans="1:2" ht="15.75" x14ac:dyDescent="0.25">
      <c r="A34" s="4" t="s">
        <v>10</v>
      </c>
      <c r="B34" s="15">
        <v>0</v>
      </c>
    </row>
    <row r="35" spans="1:2" ht="15.75" x14ac:dyDescent="0.25">
      <c r="A35" s="4" t="s">
        <v>11</v>
      </c>
      <c r="B35" s="15">
        <v>0</v>
      </c>
    </row>
    <row r="36" spans="1:2" ht="47.25" x14ac:dyDescent="0.25">
      <c r="A36" s="1" t="s">
        <v>85</v>
      </c>
      <c r="B36" s="15">
        <v>0</v>
      </c>
    </row>
    <row r="37" spans="1:2" ht="18.75" customHeight="1" x14ac:dyDescent="0.25">
      <c r="A37" s="1" t="s">
        <v>29</v>
      </c>
      <c r="B37" s="15">
        <v>151.52000000000001</v>
      </c>
    </row>
    <row r="38" spans="1:2" ht="31.5" x14ac:dyDescent="0.25">
      <c r="A38" s="1" t="s">
        <v>30</v>
      </c>
      <c r="B38" s="29">
        <v>1179</v>
      </c>
    </row>
    <row r="39" spans="1:2" ht="31.5" x14ac:dyDescent="0.25">
      <c r="A39" s="1" t="s">
        <v>31</v>
      </c>
      <c r="B39" s="30"/>
    </row>
    <row r="40" spans="1:2" ht="63" x14ac:dyDescent="0.25">
      <c r="A40" s="1" t="s">
        <v>86</v>
      </c>
      <c r="B40" s="15">
        <f>('Топливо 2012'!D14+'Топливо 2012'!D44)/'Факт 2012'!C31</f>
        <v>156.38695873541116</v>
      </c>
    </row>
    <row r="41" spans="1:2" ht="31.5" x14ac:dyDescent="0.25">
      <c r="A41" s="1" t="s">
        <v>32</v>
      </c>
      <c r="B41" s="26">
        <f>B10/C31/1000</f>
        <v>3.4480284232015206E-2</v>
      </c>
    </row>
    <row r="42" spans="1:2" ht="31.5" x14ac:dyDescent="0.25">
      <c r="A42" s="1" t="s">
        <v>33</v>
      </c>
      <c r="B42" s="26">
        <f>C11/C31</f>
        <v>0.51635813556335075</v>
      </c>
    </row>
  </sheetData>
  <mergeCells count="3">
    <mergeCell ref="A1:B1"/>
    <mergeCell ref="B13:B14"/>
    <mergeCell ref="B38:B39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zoomScaleNormal="100" workbookViewId="0">
      <selection activeCell="C1" sqref="C1:D1048576"/>
    </sheetView>
  </sheetViews>
  <sheetFormatPr defaultRowHeight="15" x14ac:dyDescent="0.25"/>
  <cols>
    <col min="1" max="1" width="47.42578125" customWidth="1"/>
    <col min="2" max="2" width="41.28515625" customWidth="1"/>
    <col min="3" max="3" width="9.140625" hidden="1" customWidth="1"/>
    <col min="4" max="4" width="10.5703125" style="24" hidden="1" customWidth="1"/>
  </cols>
  <sheetData>
    <row r="1" spans="1:4" ht="25.5" customHeight="1" x14ac:dyDescent="0.25">
      <c r="A1" s="28" t="s">
        <v>92</v>
      </c>
      <c r="B1" s="28"/>
    </row>
    <row r="2" spans="1:4" ht="15.75" x14ac:dyDescent="0.25">
      <c r="A2" s="10"/>
      <c r="B2" s="10"/>
    </row>
    <row r="3" spans="1:4" ht="15.75" x14ac:dyDescent="0.25">
      <c r="A3" s="8" t="s">
        <v>37</v>
      </c>
      <c r="B3" s="8" t="s">
        <v>1</v>
      </c>
    </row>
    <row r="4" spans="1:4" ht="15.75" x14ac:dyDescent="0.25">
      <c r="A4" s="3">
        <v>1</v>
      </c>
      <c r="B4" s="3">
        <v>2</v>
      </c>
    </row>
    <row r="5" spans="1:4" ht="15.75" x14ac:dyDescent="0.25">
      <c r="A5" s="11" t="s">
        <v>38</v>
      </c>
      <c r="B5" s="23">
        <f>B6+B11+B31+B36+B41+B46+B51+B56+B61+B66+B71+B76+B81</f>
        <v>586679.4</v>
      </c>
    </row>
    <row r="6" spans="1:4" ht="15.75" x14ac:dyDescent="0.25">
      <c r="A6" s="11" t="s">
        <v>39</v>
      </c>
      <c r="B6" s="20"/>
    </row>
    <row r="7" spans="1:4" ht="15.75" x14ac:dyDescent="0.25">
      <c r="A7" s="12" t="s">
        <v>40</v>
      </c>
      <c r="B7" s="20"/>
    </row>
    <row r="8" spans="1:4" ht="15.75" x14ac:dyDescent="0.25">
      <c r="A8" s="12" t="s">
        <v>41</v>
      </c>
      <c r="B8" s="20"/>
    </row>
    <row r="9" spans="1:4" ht="15.75" x14ac:dyDescent="0.25">
      <c r="A9" s="12" t="s">
        <v>42</v>
      </c>
      <c r="B9" s="20"/>
    </row>
    <row r="10" spans="1:4" ht="15.75" x14ac:dyDescent="0.25">
      <c r="A10" s="12" t="s">
        <v>43</v>
      </c>
      <c r="B10" s="20"/>
    </row>
    <row r="11" spans="1:4" ht="15.75" x14ac:dyDescent="0.25">
      <c r="A11" s="11" t="s">
        <v>44</v>
      </c>
      <c r="B11" s="23">
        <f>B12</f>
        <v>583838.4</v>
      </c>
    </row>
    <row r="12" spans="1:4" ht="15.75" x14ac:dyDescent="0.25">
      <c r="A12" s="12" t="s">
        <v>45</v>
      </c>
      <c r="B12" s="21">
        <v>583838.4</v>
      </c>
    </row>
    <row r="13" spans="1:4" ht="31.5" x14ac:dyDescent="0.25">
      <c r="A13" s="12" t="s">
        <v>46</v>
      </c>
      <c r="B13" s="23">
        <f>B12/B14*1000</f>
        <v>3879.4280246651074</v>
      </c>
    </row>
    <row r="14" spans="1:4" ht="15.75" x14ac:dyDescent="0.25">
      <c r="A14" s="12" t="s">
        <v>47</v>
      </c>
      <c r="B14" s="21">
        <v>150496</v>
      </c>
      <c r="C14">
        <v>7900</v>
      </c>
      <c r="D14" s="24">
        <f>B14*C14/7000</f>
        <v>169845.48571428572</v>
      </c>
    </row>
    <row r="15" spans="1:4" ht="15.75" x14ac:dyDescent="0.25">
      <c r="A15" s="12" t="s">
        <v>43</v>
      </c>
      <c r="B15" s="22"/>
      <c r="C15">
        <v>7000</v>
      </c>
    </row>
    <row r="16" spans="1:4" ht="15.75" x14ac:dyDescent="0.25">
      <c r="A16" s="11" t="s">
        <v>48</v>
      </c>
      <c r="B16" s="21">
        <f>B12</f>
        <v>583838.4</v>
      </c>
    </row>
    <row r="17" spans="1:2" ht="31.5" x14ac:dyDescent="0.25">
      <c r="A17" s="12" t="s">
        <v>49</v>
      </c>
      <c r="B17" s="23">
        <f t="shared" ref="B17:B18" si="0">B13</f>
        <v>3879.4280246651074</v>
      </c>
    </row>
    <row r="18" spans="1:2" ht="15.75" x14ac:dyDescent="0.25">
      <c r="A18" s="12" t="s">
        <v>50</v>
      </c>
      <c r="B18" s="21">
        <f t="shared" si="0"/>
        <v>150496</v>
      </c>
    </row>
    <row r="19" spans="1:2" ht="15.75" x14ac:dyDescent="0.25">
      <c r="A19" s="12" t="s">
        <v>47</v>
      </c>
      <c r="B19" s="22"/>
    </row>
    <row r="20" spans="1:2" ht="15.75" x14ac:dyDescent="0.25">
      <c r="A20" s="12" t="s">
        <v>43</v>
      </c>
      <c r="B20" s="20"/>
    </row>
    <row r="21" spans="1:2" ht="15.75" x14ac:dyDescent="0.25">
      <c r="A21" s="11" t="s">
        <v>51</v>
      </c>
      <c r="B21" s="20"/>
    </row>
    <row r="22" spans="1:2" ht="31.5" x14ac:dyDescent="0.25">
      <c r="A22" s="12" t="s">
        <v>52</v>
      </c>
      <c r="B22" s="20"/>
    </row>
    <row r="23" spans="1:2" ht="31.5" x14ac:dyDescent="0.25">
      <c r="A23" s="12" t="s">
        <v>53</v>
      </c>
      <c r="B23" s="20"/>
    </row>
    <row r="24" spans="1:2" ht="15.75" x14ac:dyDescent="0.25">
      <c r="A24" s="12" t="s">
        <v>47</v>
      </c>
      <c r="B24" s="20"/>
    </row>
    <row r="25" spans="1:2" ht="15.75" x14ac:dyDescent="0.25">
      <c r="A25" s="12" t="s">
        <v>43</v>
      </c>
      <c r="B25" s="20"/>
    </row>
    <row r="26" spans="1:2" ht="15.75" x14ac:dyDescent="0.25">
      <c r="A26" s="11" t="s">
        <v>54</v>
      </c>
      <c r="B26" s="20"/>
    </row>
    <row r="27" spans="1:2" ht="15.75" x14ac:dyDescent="0.25">
      <c r="A27" s="12" t="s">
        <v>55</v>
      </c>
      <c r="B27" s="20"/>
    </row>
    <row r="28" spans="1:2" ht="31.5" x14ac:dyDescent="0.25">
      <c r="A28" s="12" t="s">
        <v>53</v>
      </c>
      <c r="B28" s="20"/>
    </row>
    <row r="29" spans="1:2" ht="15.75" x14ac:dyDescent="0.25">
      <c r="A29" s="12" t="s">
        <v>56</v>
      </c>
      <c r="B29" s="20"/>
    </row>
    <row r="30" spans="1:2" ht="15.75" x14ac:dyDescent="0.25">
      <c r="A30" s="12" t="s">
        <v>43</v>
      </c>
      <c r="B30" s="20"/>
    </row>
    <row r="31" spans="1:2" ht="15.75" x14ac:dyDescent="0.25">
      <c r="A31" s="11" t="s">
        <v>57</v>
      </c>
      <c r="B31" s="20"/>
    </row>
    <row r="32" spans="1:2" ht="15.75" x14ac:dyDescent="0.25">
      <c r="A32" s="12" t="s">
        <v>58</v>
      </c>
      <c r="B32" s="20"/>
    </row>
    <row r="33" spans="1:4" ht="15.75" x14ac:dyDescent="0.25">
      <c r="A33" s="12" t="s">
        <v>59</v>
      </c>
      <c r="B33" s="20"/>
    </row>
    <row r="34" spans="1:4" ht="15.75" x14ac:dyDescent="0.25">
      <c r="A34" s="12" t="s">
        <v>60</v>
      </c>
      <c r="B34" s="20"/>
    </row>
    <row r="35" spans="1:4" ht="15.75" x14ac:dyDescent="0.25">
      <c r="A35" s="12" t="s">
        <v>43</v>
      </c>
      <c r="B35" s="20"/>
    </row>
    <row r="36" spans="1:4" ht="15.75" x14ac:dyDescent="0.25">
      <c r="A36" s="11" t="s">
        <v>61</v>
      </c>
      <c r="B36" s="20"/>
    </row>
    <row r="37" spans="1:4" ht="15.75" x14ac:dyDescent="0.25">
      <c r="A37" s="12" t="s">
        <v>62</v>
      </c>
      <c r="B37" s="20"/>
    </row>
    <row r="38" spans="1:4" ht="15.75" x14ac:dyDescent="0.25">
      <c r="A38" s="12" t="s">
        <v>59</v>
      </c>
      <c r="B38" s="20"/>
    </row>
    <row r="39" spans="1:4" ht="15.75" x14ac:dyDescent="0.25">
      <c r="A39" s="12" t="s">
        <v>60</v>
      </c>
      <c r="B39" s="20"/>
    </row>
    <row r="40" spans="1:4" ht="15.75" x14ac:dyDescent="0.25">
      <c r="A40" s="12" t="s">
        <v>43</v>
      </c>
      <c r="B40" s="20"/>
    </row>
    <row r="41" spans="1:4" ht="15.75" x14ac:dyDescent="0.25">
      <c r="A41" s="11" t="s">
        <v>63</v>
      </c>
      <c r="B41" s="23">
        <f>B42</f>
        <v>2841</v>
      </c>
    </row>
    <row r="42" spans="1:4" ht="31.5" x14ac:dyDescent="0.25">
      <c r="A42" s="12" t="s">
        <v>64</v>
      </c>
      <c r="B42" s="23">
        <v>2841</v>
      </c>
    </row>
    <row r="43" spans="1:4" ht="15.75" x14ac:dyDescent="0.25">
      <c r="A43" s="12" t="s">
        <v>59</v>
      </c>
      <c r="B43" s="23">
        <f>B42/B44*1000</f>
        <v>24794.903124454533</v>
      </c>
    </row>
    <row r="44" spans="1:4" ht="15.75" x14ac:dyDescent="0.25">
      <c r="A44" s="12" t="s">
        <v>60</v>
      </c>
      <c r="B44" s="23">
        <v>114.58</v>
      </c>
      <c r="C44">
        <v>10300</v>
      </c>
      <c r="D44" s="24">
        <f>B44*C44/7000</f>
        <v>168.59628571428573</v>
      </c>
    </row>
    <row r="45" spans="1:4" ht="15.75" x14ac:dyDescent="0.25">
      <c r="A45" s="12" t="s">
        <v>43</v>
      </c>
      <c r="B45" s="20"/>
      <c r="C45">
        <v>7000</v>
      </c>
    </row>
    <row r="46" spans="1:4" ht="15.75" x14ac:dyDescent="0.25">
      <c r="A46" s="11" t="s">
        <v>65</v>
      </c>
      <c r="B46" s="20"/>
    </row>
    <row r="47" spans="1:4" ht="15.75" x14ac:dyDescent="0.25">
      <c r="A47" s="12" t="s">
        <v>66</v>
      </c>
      <c r="B47" s="20"/>
    </row>
    <row r="48" spans="1:4" ht="15.75" x14ac:dyDescent="0.25">
      <c r="A48" s="12" t="s">
        <v>59</v>
      </c>
      <c r="B48" s="20"/>
    </row>
    <row r="49" spans="1:2" ht="15.75" x14ac:dyDescent="0.25">
      <c r="A49" s="12" t="s">
        <v>60</v>
      </c>
      <c r="B49" s="20"/>
    </row>
    <row r="50" spans="1:2" ht="15.75" x14ac:dyDescent="0.25">
      <c r="A50" s="12" t="s">
        <v>43</v>
      </c>
      <c r="B50" s="20"/>
    </row>
    <row r="51" spans="1:2" ht="15.75" x14ac:dyDescent="0.25">
      <c r="A51" s="11" t="s">
        <v>67</v>
      </c>
      <c r="B51" s="20"/>
    </row>
    <row r="52" spans="1:2" ht="15.75" x14ac:dyDescent="0.25">
      <c r="A52" s="12" t="s">
        <v>68</v>
      </c>
      <c r="B52" s="20"/>
    </row>
    <row r="53" spans="1:2" ht="15.75" x14ac:dyDescent="0.25">
      <c r="A53" s="12" t="s">
        <v>59</v>
      </c>
      <c r="B53" s="20"/>
    </row>
    <row r="54" spans="1:2" ht="15.75" x14ac:dyDescent="0.25">
      <c r="A54" s="12" t="s">
        <v>60</v>
      </c>
      <c r="B54" s="20"/>
    </row>
    <row r="55" spans="1:2" ht="15.75" x14ac:dyDescent="0.25">
      <c r="A55" s="12" t="s">
        <v>43</v>
      </c>
      <c r="B55" s="20"/>
    </row>
    <row r="56" spans="1:2" ht="15.75" x14ac:dyDescent="0.25">
      <c r="A56" s="11" t="s">
        <v>69</v>
      </c>
      <c r="B56" s="20"/>
    </row>
    <row r="57" spans="1:2" ht="15.75" x14ac:dyDescent="0.25">
      <c r="A57" s="12" t="s">
        <v>70</v>
      </c>
      <c r="B57" s="20"/>
    </row>
    <row r="58" spans="1:2" ht="15.75" x14ac:dyDescent="0.25">
      <c r="A58" s="12" t="s">
        <v>59</v>
      </c>
      <c r="B58" s="20"/>
    </row>
    <row r="59" spans="1:2" ht="15.75" x14ac:dyDescent="0.25">
      <c r="A59" s="12" t="s">
        <v>60</v>
      </c>
      <c r="B59" s="20"/>
    </row>
    <row r="60" spans="1:2" ht="15.75" x14ac:dyDescent="0.25">
      <c r="A60" s="12" t="s">
        <v>43</v>
      </c>
      <c r="B60" s="20"/>
    </row>
    <row r="61" spans="1:2" ht="15.75" x14ac:dyDescent="0.25">
      <c r="A61" s="11" t="s">
        <v>71</v>
      </c>
      <c r="B61" s="20"/>
    </row>
    <row r="62" spans="1:2" ht="15.75" x14ac:dyDescent="0.25">
      <c r="A62" s="12" t="s">
        <v>72</v>
      </c>
      <c r="B62" s="20"/>
    </row>
    <row r="63" spans="1:2" ht="15.75" x14ac:dyDescent="0.25">
      <c r="A63" s="12" t="s">
        <v>59</v>
      </c>
      <c r="B63" s="20"/>
    </row>
    <row r="64" spans="1:2" ht="15.75" x14ac:dyDescent="0.25">
      <c r="A64" s="12" t="s">
        <v>60</v>
      </c>
      <c r="B64" s="20"/>
    </row>
    <row r="65" spans="1:2" ht="15.75" x14ac:dyDescent="0.25">
      <c r="A65" s="12" t="s">
        <v>43</v>
      </c>
      <c r="B65" s="20"/>
    </row>
    <row r="66" spans="1:2" ht="15.75" x14ac:dyDescent="0.25">
      <c r="A66" s="11" t="s">
        <v>73</v>
      </c>
      <c r="B66" s="20"/>
    </row>
    <row r="67" spans="1:2" ht="15.75" x14ac:dyDescent="0.25">
      <c r="A67" s="12" t="s">
        <v>74</v>
      </c>
      <c r="B67" s="20"/>
    </row>
    <row r="68" spans="1:2" ht="15.75" x14ac:dyDescent="0.25">
      <c r="A68" s="12" t="s">
        <v>59</v>
      </c>
      <c r="B68" s="20"/>
    </row>
    <row r="69" spans="1:2" ht="15.75" x14ac:dyDescent="0.25">
      <c r="A69" s="12" t="s">
        <v>60</v>
      </c>
      <c r="B69" s="20"/>
    </row>
    <row r="70" spans="1:2" ht="15.75" x14ac:dyDescent="0.25">
      <c r="A70" s="12" t="s">
        <v>43</v>
      </c>
      <c r="B70" s="20"/>
    </row>
    <row r="71" spans="1:2" ht="15.75" x14ac:dyDescent="0.25">
      <c r="A71" s="11" t="s">
        <v>75</v>
      </c>
      <c r="B71" s="20"/>
    </row>
    <row r="72" spans="1:2" ht="31.5" x14ac:dyDescent="0.25">
      <c r="A72" s="12" t="s">
        <v>76</v>
      </c>
      <c r="B72" s="20"/>
    </row>
    <row r="73" spans="1:2" ht="15.75" x14ac:dyDescent="0.25">
      <c r="A73" s="12" t="s">
        <v>59</v>
      </c>
      <c r="B73" s="20"/>
    </row>
    <row r="74" spans="1:2" ht="15.75" x14ac:dyDescent="0.25">
      <c r="A74" s="12" t="s">
        <v>60</v>
      </c>
      <c r="B74" s="20"/>
    </row>
    <row r="75" spans="1:2" ht="15.75" x14ac:dyDescent="0.25">
      <c r="A75" s="12" t="s">
        <v>43</v>
      </c>
      <c r="B75" s="20"/>
    </row>
    <row r="76" spans="1:2" ht="31.5" x14ac:dyDescent="0.25">
      <c r="A76" s="11" t="s">
        <v>77</v>
      </c>
      <c r="B76" s="14"/>
    </row>
    <row r="77" spans="1:2" ht="15.75" x14ac:dyDescent="0.25">
      <c r="A77" s="12" t="s">
        <v>78</v>
      </c>
      <c r="B77" s="14"/>
    </row>
    <row r="78" spans="1:2" ht="15.75" x14ac:dyDescent="0.25">
      <c r="A78" s="12" t="s">
        <v>43</v>
      </c>
      <c r="B78" s="14"/>
    </row>
    <row r="79" spans="1:2" ht="15.75" x14ac:dyDescent="0.25">
      <c r="A79" s="12" t="s">
        <v>79</v>
      </c>
      <c r="B79" s="14"/>
    </row>
    <row r="80" spans="1:2" ht="15.75" x14ac:dyDescent="0.25">
      <c r="A80" s="12" t="s">
        <v>80</v>
      </c>
      <c r="B80" s="14"/>
    </row>
    <row r="81" spans="1:2" ht="18.75" x14ac:dyDescent="0.25">
      <c r="A81" s="11" t="s">
        <v>81</v>
      </c>
      <c r="B81" s="14"/>
    </row>
    <row r="82" spans="1:2" ht="15.75" x14ac:dyDescent="0.25">
      <c r="A82" s="12" t="s">
        <v>82</v>
      </c>
      <c r="B82" s="20"/>
    </row>
    <row r="83" spans="1:2" ht="15.75" x14ac:dyDescent="0.25">
      <c r="A83" s="12" t="s">
        <v>59</v>
      </c>
      <c r="B83" s="20"/>
    </row>
    <row r="84" spans="1:2" ht="15.75" x14ac:dyDescent="0.25">
      <c r="A84" s="12" t="s">
        <v>60</v>
      </c>
      <c r="B84" s="20"/>
    </row>
    <row r="85" spans="1:2" ht="15.75" x14ac:dyDescent="0.25">
      <c r="A85" s="12" t="s">
        <v>43</v>
      </c>
      <c r="B85" s="20"/>
    </row>
    <row r="86" spans="1:2" ht="15.75" x14ac:dyDescent="0.25">
      <c r="A86" s="31" t="s">
        <v>83</v>
      </c>
      <c r="B86" s="31"/>
    </row>
  </sheetData>
  <mergeCells count="2">
    <mergeCell ref="A1:B1"/>
    <mergeCell ref="A86:B86"/>
  </mergeCells>
  <pageMargins left="1.1023622047244095" right="0.51181102362204722" top="0.74803149606299213" bottom="0.74803149606299213" header="0.31496062992125984" footer="0.31496062992125984"/>
  <pageSetup paperSize="9" scale="9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Факт 2012</vt:lpstr>
      <vt:lpstr>Топливо 2012</vt:lpstr>
      <vt:lpstr>'Топливо 2012'!Заголовки_для_печати</vt:lpstr>
      <vt:lpstr>'Факт 2012'!Заголовки_для_печати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Модеева Валерия Ивановна</dc:creator>
  <cp:lastModifiedBy>Каштелян Ксения Викторовна</cp:lastModifiedBy>
  <cp:lastPrinted>2013-11-08T11:21:20Z</cp:lastPrinted>
  <dcterms:created xsi:type="dcterms:W3CDTF">2013-11-07T05:30:36Z</dcterms:created>
  <dcterms:modified xsi:type="dcterms:W3CDTF">2017-04-03T08:44:37Z</dcterms:modified>
</cp:coreProperties>
</file>